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195" windowHeight="11580"/>
  </bookViews>
  <sheets>
    <sheet name="Перечень" sheetId="1" r:id="rId1"/>
  </sheets>
  <definedNames>
    <definedName name="_xlnm.Print_Area" localSheetId="0">Перечень!$A$3:$G$96</definedName>
  </definedNames>
  <calcPr calcId="144525"/>
</workbook>
</file>

<file path=xl/calcChain.xml><?xml version="1.0" encoding="utf-8"?>
<calcChain xmlns="http://schemas.openxmlformats.org/spreadsheetml/2006/main">
  <c r="D44" i="1" l="1"/>
  <c r="D43" i="1"/>
  <c r="D45" i="1"/>
  <c r="D46" i="1"/>
  <c r="D47" i="1"/>
  <c r="D48" i="1"/>
  <c r="D49" i="1" s="1"/>
  <c r="E49" i="1"/>
  <c r="D88" i="1" l="1"/>
  <c r="E87" i="1"/>
  <c r="E86" i="1"/>
  <c r="E85" i="1"/>
  <c r="F84" i="1"/>
  <c r="E84" i="1"/>
  <c r="F79" i="1" l="1"/>
  <c r="E79" i="1"/>
  <c r="D79" i="1" s="1"/>
  <c r="D78" i="1"/>
  <c r="D77" i="1"/>
  <c r="D76" i="1"/>
  <c r="F73" i="1" l="1"/>
  <c r="E73" i="1"/>
  <c r="E74" i="1" s="1"/>
  <c r="F72" i="1"/>
  <c r="F74" i="1" l="1"/>
  <c r="F70" i="1"/>
  <c r="E70" i="1"/>
  <c r="D70" i="1"/>
  <c r="E66" i="1" l="1"/>
  <c r="F65" i="1"/>
  <c r="D65" i="1" s="1"/>
  <c r="F64" i="1"/>
  <c r="D64" i="1"/>
  <c r="F63" i="1"/>
  <c r="F66" i="1" s="1"/>
  <c r="D63" i="1" l="1"/>
  <c r="D66" i="1" s="1"/>
  <c r="D61" i="1"/>
  <c r="F59" i="1"/>
  <c r="F58" i="1"/>
  <c r="F61" i="1" s="1"/>
  <c r="F56" i="1" l="1"/>
  <c r="E56" i="1"/>
  <c r="D55" i="1"/>
  <c r="D54" i="1"/>
  <c r="D56" i="1" l="1"/>
  <c r="F52" i="1"/>
  <c r="D51" i="1"/>
  <c r="D52" i="1" s="1"/>
  <c r="F49" i="1" l="1"/>
  <c r="F89" i="1" s="1"/>
  <c r="D41" i="1"/>
  <c r="F40" i="1"/>
  <c r="F39" i="1"/>
  <c r="D34" i="1" l="1"/>
  <c r="D33" i="1" s="1"/>
  <c r="F33" i="1"/>
  <c r="E33" i="1"/>
  <c r="D31" i="1" l="1"/>
  <c r="F30" i="1"/>
  <c r="F29" i="1"/>
  <c r="E28" i="1"/>
  <c r="D28" i="1"/>
  <c r="F28" i="1" s="1"/>
  <c r="F27" i="1"/>
  <c r="F26" i="1"/>
  <c r="F25" i="1"/>
  <c r="E18" i="1" l="1"/>
  <c r="F17" i="1"/>
  <c r="E17" i="1" s="1"/>
  <c r="F16" i="1"/>
  <c r="E16" i="1" s="1"/>
  <c r="F15" i="1"/>
  <c r="E15" i="1" s="1"/>
  <c r="F14" i="1"/>
  <c r="E14" i="1" s="1"/>
  <c r="F13" i="1"/>
  <c r="E13" i="1" s="1"/>
  <c r="F12" i="1"/>
  <c r="E12" i="1" s="1"/>
  <c r="F11" i="1"/>
  <c r="E11" i="1" s="1"/>
  <c r="F10" i="1"/>
  <c r="E10" i="1" s="1"/>
  <c r="F9" i="1"/>
  <c r="E9" i="1" s="1"/>
  <c r="F8" i="1"/>
  <c r="E8" i="1" s="1"/>
  <c r="F7" i="1"/>
  <c r="E7" i="1" s="1"/>
  <c r="E19" i="1" s="1"/>
  <c r="D19" i="1" l="1"/>
  <c r="D89" i="1" s="1"/>
  <c r="E89" i="1"/>
</calcChain>
</file>

<file path=xl/sharedStrings.xml><?xml version="1.0" encoding="utf-8"?>
<sst xmlns="http://schemas.openxmlformats.org/spreadsheetml/2006/main" count="162" uniqueCount="98">
  <si>
    <t>№ п/п</t>
  </si>
  <si>
    <t>Срок реализации</t>
  </si>
  <si>
    <t>в том числе из:</t>
  </si>
  <si>
    <t>Объем финансирования - всего, руб.</t>
  </si>
  <si>
    <t>областного бюджета, руб.</t>
  </si>
  <si>
    <t>Наименование пункта 
статьи ФЗ от 06.10.2003 г.
 № 131-ФЗ «Об общих принципах организации местного самоуправления в Российской Федерации»</t>
  </si>
  <si>
    <t>Наименование мероприятия (комплекса мероприятий) с количественными характеристиками</t>
  </si>
  <si>
    <t>местного        бюджета, руб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</si>
  <si>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</si>
  <si>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</si>
  <si>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</si>
  <si>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</t>
  </si>
  <si>
    <t>Заларинское муниципальное образование</t>
  </si>
  <si>
    <t>Моисеевское муниципальное образование</t>
  </si>
  <si>
    <t>Мойганское муниципальное образование</t>
  </si>
  <si>
    <t>Ханжиновское муниципальное образование</t>
  </si>
  <si>
    <t>Новочеремховское муниципальное образование</t>
  </si>
  <si>
    <t>Семеновское муниципальное образование</t>
  </si>
  <si>
    <t>Троицкое муниципальное образование</t>
  </si>
  <si>
    <t>Тыретское муниципальное образование</t>
  </si>
  <si>
    <t>Холмогойское муниципальное образование</t>
  </si>
  <si>
    <t>Черемшанское муниципальное образование</t>
  </si>
  <si>
    <t>ИТОГО:  </t>
  </si>
  <si>
    <t>Муниципальное образование "Заларинский район"</t>
  </si>
  <si>
    <r>
      <t xml:space="preserve">ИТОГО: </t>
    </r>
    <r>
      <rPr>
        <b/>
        <sz val="14"/>
        <color indexed="22"/>
        <rFont val="Times New Roman"/>
        <family val="1"/>
        <charset val="204"/>
      </rPr>
      <t> </t>
    </r>
  </si>
  <si>
    <r>
      <t xml:space="preserve">ВСЕГО: </t>
    </r>
    <r>
      <rPr>
        <b/>
        <sz val="14"/>
        <color indexed="22"/>
        <rFont val="Times New Roman"/>
        <family val="1"/>
        <charset val="204"/>
      </rPr>
      <t> </t>
    </r>
  </si>
  <si>
    <t>Хор-Тагнинское муниципальное образование</t>
  </si>
  <si>
    <t>до 29 декабря 2018 года</t>
  </si>
  <si>
    <t>14.1.15</t>
  </si>
  <si>
    <t>14.1.22</t>
  </si>
  <si>
    <t>14.1.14</t>
  </si>
  <si>
    <t>14.1.12</t>
  </si>
  <si>
    <t>14.1.4</t>
  </si>
  <si>
    <t xml:space="preserve">Ограждение места захоронения (кладбище) площадью 8079 м2 по адресу: Иркутская область Заларинский район в западной части  д.Сорты </t>
  </si>
  <si>
    <t>Приобретение емкостей в количестве 3-х штук с доставкой и установкой   на водораздаточные павильоны по адресу: улица Центральная д.Дмитриевка,улица Заводская с.Троицк,улица Центральная д.Заблагар</t>
  </si>
  <si>
    <t xml:space="preserve">Приобретение фекального насоса со шлангами для откачки воды </t>
  </si>
  <si>
    <t>14.1.22.</t>
  </si>
  <si>
    <t>14.1.8</t>
  </si>
  <si>
    <t>Ограждение и обустройство территории кладбища в д.Романенкина</t>
  </si>
  <si>
    <t>Приобретение тепловых конвекторов для Дома Досуга (МБУК  "Новочеремховский КИСЦ") в с.Новочеремхово, Центральная,18</t>
  </si>
  <si>
    <t>Приобретение и установка энергосберегающих светодиодных фонарей, элементов иллюминации и электрооборудования (кабеля, фотореле, пускателей, автоматов, приборов учета, железобетонных опор) по улицам Трактовая, Железнодорожная, Октябрьская, Подгорная, мкр. Солерудник р.п. Тыреть 1-я.</t>
  </si>
  <si>
    <t>Текущий ремонт водокачки, находящейся по адресу: р.п. Тыреть 1-я, ул. Октябрьская, 61А</t>
  </si>
  <si>
    <t xml:space="preserve"> 14.1.4</t>
  </si>
  <si>
    <t>Приобретение мебели в Дом досуга "Заря" с. Холмогой, д. Сенная Падь, ул. Центральная, 27</t>
  </si>
  <si>
    <t>Приобретение музыкальной аппаратуры в Дом досуга "Заря" с. Холмогой, д. Сенная Падь, ул. Центральная, 27</t>
  </si>
  <si>
    <t>Приобретение и установка детской площадки в д. Муруй, ул. Центральная, 9а.</t>
  </si>
  <si>
    <t>Приобретение светодиодных ламп для уличного освещения, замена собственными силами по ул.Нагорная, ул.Солнечная, ул. Рокоссовского,   ул. Орджоникидзе  р.п. Залари Заларинского района</t>
  </si>
  <si>
    <t>14.1.18</t>
  </si>
  <si>
    <t>Текущий ремонт здания МБОУ "Дом детского творчества", расположенного по адресу: р.п. Залари, ул. Российская, 17</t>
  </si>
  <si>
    <t>Текущий ремонт межмуниципального дома культуры "Родник", находящегося по адресу: р. п. Залари, ул. Ленина, 76</t>
  </si>
  <si>
    <t>Приобретение мебели и оборудования для МБУ ДО "Тыретская музыкальная школа", находящегося по адресу: р.п. Тыреть, ул.Солерудник, 11</t>
  </si>
  <si>
    <t>Приобретение оргтехники для МБУК "Заларинская ЦБС", находящейся по адресу: р.п. Залари, ул. Ленина, 51</t>
  </si>
  <si>
    <t>Приобретение мебели, оборудования для классов в образовательные организации Заларинского района: в Бабагайском МО - 1 школа, в Бажирском МО -1  школа, 2 детских сада, в  Веренском МО -1  школа, 1 детский сад, в Владимирском МО -1  школа, 1 детский сад, в Заларинском МО - 2  школы, 6 детских садов, в Моисеевском МО - 3  школы, 2 детских сада, в Мойганском МО - 1  школа, 1 детский сад, в Новочеремховском МО - 1 школа, в Семеновском МО - 1 школа, в Троицком МО -2 школы, 1 детский сад, в Тыретском МО - 2 школы, 1 детский сад, в Ханжиновском МО -1  школа, 1 детский сад, в Холмогойском МО -1  школа, 1 детский сад, в Хор-Тагнинском МО - 1  школа, 1 детский сад, в Черемшанском МО -1  школа</t>
  </si>
  <si>
    <t>15.1.11</t>
  </si>
  <si>
    <t>15.1.26</t>
  </si>
  <si>
    <t>15.1.19.1</t>
  </si>
  <si>
    <t>15.1.19</t>
  </si>
  <si>
    <t>15.1.1.1</t>
  </si>
  <si>
    <t>\</t>
  </si>
  <si>
    <t>Ремонт и обслуживание охранной сигнализации в ДД с. Илганское ул. Центральная, 2 и в ЦД с. Бажир ул. Юбилейная, 23</t>
  </si>
  <si>
    <t>Приобретение мебели в ДД с. Илганское ул. Центральная, 2</t>
  </si>
  <si>
    <t>Приобретение музыкального центра в МБУК "Бажирский КИЦД"с.Бажир ул. Юбилейная, 23</t>
  </si>
  <si>
    <t>Приобретение спортивного инвентаря для МБУК  "Бажирский КИЦД" с. Бажир ул. Юбилейная, 23</t>
  </si>
  <si>
    <t>Противопожарная опашка с. Бажир, с. Илганское, д. Тунгуй, д. Красное Поле, д. Багантуй</t>
  </si>
  <si>
    <t>Частичное обустройство кладбища д. Красное Поле.</t>
  </si>
  <si>
    <t>14.1.9</t>
  </si>
  <si>
    <t>Приобретение и доставка  Камаза  6520-26010-73  для организации благоустройства территорий в р.п. Залари</t>
  </si>
  <si>
    <t xml:space="preserve">Приобретение пиломатериалов для ограждения места захоронения (кладбище), площадью 360 п.м., находящегося по адресу: Заларинский район, 0.2 км южнее уч. Благодатный </t>
  </si>
  <si>
    <t>Приобретение стройматериалов  для ограждения хоккейного корта, площадью 200 п.м., по адресу: с. Моисеевка, пер. Советский, 8б</t>
  </si>
  <si>
    <t>Приобретение и установка детской площадки в с. Моисеевка, уч. Верхний, ул. Дорожная, 17а</t>
  </si>
  <si>
    <t>Приобретение музыкально-эстрадного оборудования (усилитель, микрофоны, мульти-медийная установка)  для МБУК "Моисевский  ЦИКД и СД", ул. Школьная, 2</t>
  </si>
  <si>
    <t>Приобретение лавок для Дома Досуга (МБУК "Новочеремховский КИСЦ") в с.Новочеремхово,ул. Центральная,18</t>
  </si>
  <si>
    <t>Приобретение детской площадки  в уч. Мейеровка</t>
  </si>
  <si>
    <t>Приобретение детской площадки в д. Корсунгай</t>
  </si>
  <si>
    <t>Приобретение материалов для благоустройства спортивной площадки в с. Семеновское по ул. 40 лет Победы</t>
  </si>
  <si>
    <t>Приобретение материала и ограждение  кладбища "Новое", в с. Ханжиново</t>
  </si>
  <si>
    <t>Приобретение и монтаж  установки по очистке воды на водокачку в с. Ханжиново,  пер. Профсоюзный.</t>
  </si>
  <si>
    <t>Текущий ремонт  Дома досуга "Заря"  с. Холмогой, д. Сенная Падь, ул. Центральная, 27</t>
  </si>
  <si>
    <t>Текущий ремонт здания Средне-Пихтинского Дома Досуга  уч. Среднепихтинский  ул. Центральная  № 22</t>
  </si>
  <si>
    <t>Приобретение и установка рупора для с.Черемшанка, по ул. Советской для оповещения граждан в случае ЧС</t>
  </si>
  <si>
    <t>Приобретение глубинного насоса для водокачки с. Черемшанка, ул. 40 лет Победы, 8а</t>
  </si>
  <si>
    <t>Приобретение бильярдного стола для МБУК "Черемшанский КИЦ", с.Черемшанка, ул. Советская, 37</t>
  </si>
  <si>
    <t>Приобретение оборудования для МБУ ДО "Детско-юношеская спортивная школа ", расположенного по адресу: р.п.Залари, ул. Смолина, 7</t>
  </si>
  <si>
    <t>Приобретение спортивной формы для команды Моисеевского сельского поселения</t>
  </si>
  <si>
    <t>Приобретение лакокрасочных материалов для окрашивания ограждения детских игровых площадок, расположенных по  адресам:                                                                       с. Моисеевка пер. Советский 1,                                                                     с. Тагна ул. Дорожная 24 а,                                               уч. Благодатный ул.Ветеранов 38.</t>
  </si>
  <si>
    <t xml:space="preserve">  </t>
  </si>
  <si>
    <t>Изготовление и установка  памятника, благоустройство пришкольной территории МБОУ Заларинская СОШ № 1 - р.п. Залари, ул. Ленина, 67</t>
  </si>
  <si>
    <t>Текущий ремонт здания Заларинской детской школы искусств, находящейся по адресу: р.п. Залари, ул. Комсомольская, 18</t>
  </si>
  <si>
    <t>Приобретение оргтехники для МБУК "Заларинский районный краеведческий музей", находящегося по адресу: р.п. Залари, ул. Ленина, 76</t>
  </si>
  <si>
    <t xml:space="preserve"> Текущий ремонт образовательных учреждений (освещение): в Бажирском МО -1  школа, 2 детских сада, в Веренском МО - 1  школа, в Заларинском МО - 3  школы, 3 детских сада, в Троицком МО - 1 школа, 1 детский сад, в Тыретском МО - 2 школы, 1 детский сад, в Ханжиновском МО - 1  школа, 1 детский сад, в Холмогойском МО - 1  школа, в Хор-Тагнинском МО - 1  школа, в Черемшанском МО -1  школа</t>
  </si>
  <si>
    <t>Ограждение и обустройство парка в д.Тыреть 2-я ул.Трактовая, 34 а</t>
  </si>
  <si>
    <t>Ограждение, приобретение и установка урн, установка площадки для мусороприемных баков на кладбище, расположенного   в лесной зоне севернее с. Владимир, на расстоянии 3 км.</t>
  </si>
  <si>
    <t>Приобретение оборудования для МАУ оздоровительный лагерь "Орлёнок", находящегося по адресу: р.п. Залари, урочище Сапарова, 9 км. от п. Залари</t>
  </si>
  <si>
    <t>Текущий ремонт  учреждений культуры (освещение):Заларинской детской школы искусств, находящейся по адресу: р.п. Залари, ул. Комсомольская, 18,МБУК "Заларинская ЦБС", находящейся по адресу: р.п. Залари, ул. Ленина, 51, межмуниципального дома культуры "Родник", находящегося по адресу: р. п. Залари, ул. Ленина, 76.</t>
  </si>
  <si>
    <t>Приобретение и установка детской площадки в уч. Жизневка, земельный  участок  1а.</t>
  </si>
  <si>
    <t>Приобретение пиломатериала для ремонта  колодца в с. Черемшанка, по  ул. Железнодорожной, 21 а</t>
  </si>
  <si>
    <t xml:space="preserve">                                                                                                                                                           до 29 декабря 2018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</si>
  <si>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ПРОЕКТ                                                                                                                                                                     Сводного переченя проектов народных инициатив на 2018 год муниципального образования "Заларинский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</si>
</sst>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</numFmts>
  <fonts count="22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indexed="2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42424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51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0" xfId="0" applyFont="1" applyFill="1"/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9" fontId="12" fillId="0" borderId="5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3" fontId="6" fillId="0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3" fontId="7" fillId="0" borderId="0" xfId="0" applyNumberFormat="1" applyFont="1" applyFill="1"/>
    <xf numFmtId="0" fontId="6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2" xfId="0" applyFont="1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2" fontId="5" fillId="0" borderId="2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2" fontId="20" fillId="0" borderId="2" xfId="0" applyNumberFormat="1" applyFont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/>
    <xf numFmtId="2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 wrapText="1"/>
    </xf>
    <xf numFmtId="43" fontId="5" fillId="0" borderId="2" xfId="1" applyNumberFormat="1" applyFont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2" fontId="14" fillId="0" borderId="2" xfId="0" applyNumberFormat="1" applyFont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21" fillId="0" borderId="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21" fillId="0" borderId="9" xfId="0" applyFont="1" applyFill="1" applyBorder="1" applyAlignment="1">
      <alignment horizontal="right" wrapText="1"/>
    </xf>
    <xf numFmtId="0" fontId="5" fillId="0" borderId="0" xfId="0" applyFont="1" applyFill="1" applyAlignment="1"/>
    <xf numFmtId="0" fontId="0" fillId="0" borderId="0" xfId="0" applyAlignment="1"/>
    <xf numFmtId="0" fontId="7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0" fillId="0" borderId="9" xfId="0" applyFill="1" applyBorder="1" applyAlignment="1">
      <alignment wrapText="1"/>
    </xf>
    <xf numFmtId="0" fontId="0" fillId="0" borderId="6" xfId="0" applyFill="1" applyBorder="1" applyAlignment="1">
      <alignment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view="pageBreakPreview" zoomScale="50" zoomScaleNormal="100" zoomScaleSheetLayoutView="50" workbookViewId="0">
      <pane ySplit="5" topLeftCell="A93" activePane="bottomLeft" state="frozen"/>
      <selection pane="bottomLeft" activeCell="J8" sqref="J8"/>
    </sheetView>
  </sheetViews>
  <sheetFormatPr defaultRowHeight="18.75" x14ac:dyDescent="0.2"/>
  <cols>
    <col min="1" max="1" width="5.42578125" style="28" customWidth="1"/>
    <col min="2" max="2" width="53.85546875" style="44" customWidth="1"/>
    <col min="3" max="3" width="12.85546875" style="11" customWidth="1"/>
    <col min="4" max="4" width="22.85546875" style="11" customWidth="1"/>
    <col min="5" max="5" width="17.7109375" style="11" customWidth="1"/>
    <col min="6" max="6" width="18.7109375" style="11" customWidth="1"/>
    <col min="7" max="7" width="27.85546875" style="46" customWidth="1"/>
    <col min="8" max="10" width="9.140625" style="11"/>
    <col min="11" max="11" width="11.42578125" style="11" bestFit="1" customWidth="1"/>
    <col min="12" max="16384" width="9.140625" style="11"/>
  </cols>
  <sheetData>
    <row r="1" spans="1:7" ht="20.25" customHeight="1" x14ac:dyDescent="0.3">
      <c r="A1" s="121"/>
      <c r="B1" s="121"/>
      <c r="C1" s="121"/>
      <c r="D1" s="121"/>
      <c r="E1" s="121"/>
      <c r="F1" s="121"/>
      <c r="G1" s="121"/>
    </row>
    <row r="2" spans="1:7" ht="23.25" customHeight="1" x14ac:dyDescent="0.3">
      <c r="A2" s="136"/>
      <c r="B2" s="149"/>
      <c r="C2" s="149"/>
      <c r="D2" s="149"/>
      <c r="E2" s="149"/>
      <c r="F2" s="149"/>
      <c r="G2" s="150"/>
    </row>
    <row r="3" spans="1:7" ht="74.25" customHeight="1" x14ac:dyDescent="0.3">
      <c r="A3" s="122" t="s">
        <v>97</v>
      </c>
      <c r="B3" s="122"/>
      <c r="C3" s="122"/>
      <c r="D3" s="122"/>
      <c r="E3" s="122"/>
      <c r="F3" s="122"/>
      <c r="G3" s="122"/>
    </row>
    <row r="4" spans="1:7" s="12" customFormat="1" ht="74.25" customHeight="1" x14ac:dyDescent="0.2">
      <c r="A4" s="125" t="s">
        <v>0</v>
      </c>
      <c r="B4" s="125" t="s">
        <v>6</v>
      </c>
      <c r="C4" s="125" t="s">
        <v>1</v>
      </c>
      <c r="D4" s="125" t="s">
        <v>3</v>
      </c>
      <c r="E4" s="141" t="s">
        <v>2</v>
      </c>
      <c r="F4" s="142"/>
      <c r="G4" s="127" t="s">
        <v>5</v>
      </c>
    </row>
    <row r="5" spans="1:7" ht="81.75" customHeight="1" x14ac:dyDescent="0.2">
      <c r="A5" s="126"/>
      <c r="B5" s="126"/>
      <c r="C5" s="126"/>
      <c r="D5" s="126"/>
      <c r="E5" s="13" t="s">
        <v>4</v>
      </c>
      <c r="F5" s="33" t="s">
        <v>7</v>
      </c>
      <c r="G5" s="127"/>
    </row>
    <row r="6" spans="1:7" ht="74.25" customHeight="1" x14ac:dyDescent="0.2">
      <c r="A6" s="13"/>
      <c r="B6" s="37" t="s">
        <v>23</v>
      </c>
      <c r="C6" s="9"/>
      <c r="D6" s="2"/>
      <c r="E6" s="2"/>
      <c r="F6" s="10"/>
      <c r="G6" s="45"/>
    </row>
    <row r="7" spans="1:7" ht="74.25" customHeight="1" x14ac:dyDescent="0.2">
      <c r="A7" s="13">
        <v>1</v>
      </c>
      <c r="B7" s="34" t="s">
        <v>48</v>
      </c>
      <c r="C7" s="128" t="s">
        <v>96</v>
      </c>
      <c r="D7" s="107">
        <v>1300000</v>
      </c>
      <c r="E7" s="107">
        <f>+D7-F7</f>
        <v>1261000</v>
      </c>
      <c r="F7" s="75">
        <f>D7*3%</f>
        <v>39000</v>
      </c>
      <c r="G7" s="80" t="s">
        <v>53</v>
      </c>
    </row>
    <row r="8" spans="1:7" ht="74.25" customHeight="1" x14ac:dyDescent="0.2">
      <c r="A8" s="13">
        <v>2</v>
      </c>
      <c r="B8" s="34" t="s">
        <v>82</v>
      </c>
      <c r="C8" s="129"/>
      <c r="D8" s="75">
        <v>150000</v>
      </c>
      <c r="E8" s="75">
        <f>D8-F8</f>
        <v>145500</v>
      </c>
      <c r="F8" s="108">
        <f t="shared" ref="F8:F17" si="0">D8*3%</f>
        <v>4500</v>
      </c>
      <c r="G8" s="80" t="s">
        <v>54</v>
      </c>
    </row>
    <row r="9" spans="1:7" ht="74.25" customHeight="1" x14ac:dyDescent="0.2">
      <c r="A9" s="13">
        <v>3</v>
      </c>
      <c r="B9" s="34" t="s">
        <v>86</v>
      </c>
      <c r="C9" s="129"/>
      <c r="D9" s="75">
        <v>350000</v>
      </c>
      <c r="E9" s="75">
        <f>+D9-F9</f>
        <v>339500</v>
      </c>
      <c r="F9" s="75">
        <f t="shared" si="0"/>
        <v>10500</v>
      </c>
      <c r="G9" s="80" t="s">
        <v>53</v>
      </c>
    </row>
    <row r="10" spans="1:7" ht="74.25" customHeight="1" x14ac:dyDescent="0.2">
      <c r="A10" s="13">
        <v>4</v>
      </c>
      <c r="B10" s="34" t="s">
        <v>87</v>
      </c>
      <c r="C10" s="129"/>
      <c r="D10" s="107">
        <v>600000</v>
      </c>
      <c r="E10" s="75">
        <f t="shared" ref="E10:E18" si="1">D10-F10</f>
        <v>582000</v>
      </c>
      <c r="F10" s="75">
        <f t="shared" si="0"/>
        <v>18000</v>
      </c>
      <c r="G10" s="80" t="s">
        <v>53</v>
      </c>
    </row>
    <row r="11" spans="1:7" ht="74.25" customHeight="1" x14ac:dyDescent="0.2">
      <c r="A11" s="13">
        <v>5</v>
      </c>
      <c r="B11" s="34" t="s">
        <v>92</v>
      </c>
      <c r="C11" s="129"/>
      <c r="D11" s="108">
        <v>250000</v>
      </c>
      <c r="E11" s="75">
        <f t="shared" si="1"/>
        <v>242500</v>
      </c>
      <c r="F11" s="75">
        <f t="shared" si="0"/>
        <v>7500</v>
      </c>
      <c r="G11" s="80" t="s">
        <v>53</v>
      </c>
    </row>
    <row r="12" spans="1:7" ht="74.25" customHeight="1" x14ac:dyDescent="0.2">
      <c r="A12" s="13">
        <v>6</v>
      </c>
      <c r="B12" s="34" t="s">
        <v>49</v>
      </c>
      <c r="C12" s="129"/>
      <c r="D12" s="107">
        <v>700000</v>
      </c>
      <c r="E12" s="75">
        <f t="shared" si="1"/>
        <v>679000</v>
      </c>
      <c r="F12" s="75">
        <f t="shared" si="0"/>
        <v>21000</v>
      </c>
      <c r="G12" s="80" t="s">
        <v>55</v>
      </c>
    </row>
    <row r="13" spans="1:7" ht="74.25" customHeight="1" x14ac:dyDescent="0.2">
      <c r="A13" s="13">
        <v>7</v>
      </c>
      <c r="B13" s="34" t="s">
        <v>50</v>
      </c>
      <c r="C13" s="129"/>
      <c r="D13" s="107">
        <v>50000</v>
      </c>
      <c r="E13" s="75">
        <f t="shared" si="1"/>
        <v>48500</v>
      </c>
      <c r="F13" s="75">
        <f t="shared" si="0"/>
        <v>1500</v>
      </c>
      <c r="G13" s="80" t="s">
        <v>53</v>
      </c>
    </row>
    <row r="14" spans="1:7" ht="74.25" customHeight="1" x14ac:dyDescent="0.2">
      <c r="A14" s="13">
        <v>8</v>
      </c>
      <c r="B14" s="34" t="s">
        <v>51</v>
      </c>
      <c r="C14" s="129"/>
      <c r="D14" s="107">
        <v>50000</v>
      </c>
      <c r="E14" s="75">
        <f t="shared" si="1"/>
        <v>48500</v>
      </c>
      <c r="F14" s="75">
        <f t="shared" si="0"/>
        <v>1500</v>
      </c>
      <c r="G14" s="80" t="s">
        <v>56</v>
      </c>
    </row>
    <row r="15" spans="1:7" ht="74.25" customHeight="1" x14ac:dyDescent="0.2">
      <c r="A15" s="13">
        <v>9</v>
      </c>
      <c r="B15" s="34" t="s">
        <v>88</v>
      </c>
      <c r="C15" s="129"/>
      <c r="D15" s="107">
        <v>50000</v>
      </c>
      <c r="E15" s="75">
        <f t="shared" si="1"/>
        <v>48500</v>
      </c>
      <c r="F15" s="75">
        <f t="shared" si="0"/>
        <v>1500</v>
      </c>
      <c r="G15" s="80" t="s">
        <v>57</v>
      </c>
    </row>
    <row r="16" spans="1:7" ht="74.25" customHeight="1" x14ac:dyDescent="0.2">
      <c r="A16" s="13">
        <v>10</v>
      </c>
      <c r="B16" s="34" t="s">
        <v>93</v>
      </c>
      <c r="C16" s="129"/>
      <c r="D16" s="107">
        <v>100000</v>
      </c>
      <c r="E16" s="75">
        <f t="shared" si="1"/>
        <v>97000</v>
      </c>
      <c r="F16" s="75">
        <f t="shared" si="0"/>
        <v>3000</v>
      </c>
      <c r="G16" s="81" t="s">
        <v>55</v>
      </c>
    </row>
    <row r="17" spans="1:11" ht="74.25" customHeight="1" x14ac:dyDescent="0.2">
      <c r="A17" s="13">
        <v>11</v>
      </c>
      <c r="B17" s="34" t="s">
        <v>89</v>
      </c>
      <c r="C17" s="129"/>
      <c r="D17" s="75">
        <v>1000000</v>
      </c>
      <c r="E17" s="75">
        <f t="shared" si="1"/>
        <v>970000</v>
      </c>
      <c r="F17" s="75">
        <f t="shared" si="0"/>
        <v>30000</v>
      </c>
      <c r="G17" s="80" t="s">
        <v>53</v>
      </c>
    </row>
    <row r="18" spans="1:11" ht="74.25" customHeight="1" x14ac:dyDescent="0.2">
      <c r="A18" s="13">
        <v>12</v>
      </c>
      <c r="B18" s="34" t="s">
        <v>52</v>
      </c>
      <c r="C18" s="130"/>
      <c r="D18" s="107">
        <v>3344433</v>
      </c>
      <c r="E18" s="75">
        <f t="shared" si="1"/>
        <v>3244100</v>
      </c>
      <c r="F18" s="75">
        <v>100333</v>
      </c>
      <c r="G18" s="109" t="s">
        <v>53</v>
      </c>
    </row>
    <row r="19" spans="1:11" ht="20.25" customHeight="1" x14ac:dyDescent="0.3">
      <c r="A19" s="143" t="s">
        <v>22</v>
      </c>
      <c r="B19" s="144"/>
      <c r="C19" s="36"/>
      <c r="D19" s="82">
        <f>+E19+F19</f>
        <v>7944433</v>
      </c>
      <c r="E19" s="82">
        <f>E7+E8+E9+E10+E11+E12+E13+E14+E15+E16+E17+E18</f>
        <v>7706100</v>
      </c>
      <c r="F19" s="82">
        <v>238333</v>
      </c>
      <c r="G19" s="69"/>
    </row>
    <row r="20" spans="1:11" ht="74.25" customHeight="1" x14ac:dyDescent="0.2">
      <c r="A20" s="5"/>
      <c r="B20" s="5" t="s">
        <v>8</v>
      </c>
      <c r="C20" s="5"/>
      <c r="D20" s="5"/>
      <c r="E20" s="5"/>
      <c r="F20" s="14"/>
      <c r="G20" s="7"/>
    </row>
    <row r="21" spans="1:11" ht="74.25" customHeight="1" x14ac:dyDescent="0.2">
      <c r="A21" s="9">
        <v>1</v>
      </c>
      <c r="B21" s="34" t="s">
        <v>45</v>
      </c>
      <c r="C21" s="128" t="s">
        <v>27</v>
      </c>
      <c r="D21" s="83">
        <v>129192</v>
      </c>
      <c r="E21" s="75">
        <v>127900</v>
      </c>
      <c r="F21" s="75">
        <v>1291.9999999999998</v>
      </c>
      <c r="G21" s="52" t="s">
        <v>28</v>
      </c>
    </row>
    <row r="22" spans="1:11" s="15" customFormat="1" ht="74.25" customHeight="1" x14ac:dyDescent="0.25">
      <c r="A22" s="6">
        <v>2</v>
      </c>
      <c r="B22" s="53" t="s">
        <v>94</v>
      </c>
      <c r="C22" s="131"/>
      <c r="D22" s="83">
        <v>129192</v>
      </c>
      <c r="E22" s="75">
        <v>127900</v>
      </c>
      <c r="F22" s="75">
        <v>1291.9999999999998</v>
      </c>
      <c r="G22" s="52" t="s">
        <v>28</v>
      </c>
    </row>
    <row r="23" spans="1:11" s="18" customFormat="1" ht="29.25" customHeight="1" x14ac:dyDescent="0.3">
      <c r="A23" s="119" t="s">
        <v>22</v>
      </c>
      <c r="B23" s="120"/>
      <c r="C23" s="32"/>
      <c r="D23" s="84">
        <v>258384</v>
      </c>
      <c r="E23" s="84">
        <v>255800</v>
      </c>
      <c r="F23" s="85">
        <v>2584</v>
      </c>
      <c r="G23" s="53"/>
    </row>
    <row r="24" spans="1:11" s="15" customFormat="1" ht="74.25" customHeight="1" x14ac:dyDescent="0.25">
      <c r="A24" s="5"/>
      <c r="B24" s="5" t="s">
        <v>9</v>
      </c>
      <c r="C24" s="5"/>
      <c r="D24" s="89"/>
      <c r="E24" s="89" t="s">
        <v>58</v>
      </c>
      <c r="F24" s="89"/>
      <c r="G24" s="89"/>
    </row>
    <row r="25" spans="1:11" s="15" customFormat="1" ht="74.25" customHeight="1" x14ac:dyDescent="0.3">
      <c r="A25" s="2">
        <v>1</v>
      </c>
      <c r="B25" s="74" t="s">
        <v>59</v>
      </c>
      <c r="C25" s="128" t="s">
        <v>27</v>
      </c>
      <c r="D25" s="90">
        <v>35547</v>
      </c>
      <c r="E25" s="90">
        <v>35191.53</v>
      </c>
      <c r="F25" s="91">
        <f>+D25-E25</f>
        <v>355.47000000000116</v>
      </c>
      <c r="G25" s="54" t="s">
        <v>31</v>
      </c>
    </row>
    <row r="26" spans="1:11" s="15" customFormat="1" ht="47.25" customHeight="1" x14ac:dyDescent="0.3">
      <c r="A26" s="2">
        <v>2</v>
      </c>
      <c r="B26" s="72" t="s">
        <v>60</v>
      </c>
      <c r="C26" s="129"/>
      <c r="D26" s="90">
        <v>30000</v>
      </c>
      <c r="E26" s="90">
        <v>29700</v>
      </c>
      <c r="F26" s="91">
        <f t="shared" ref="F26:F30" si="2">+D26-E26</f>
        <v>300</v>
      </c>
      <c r="G26" s="54" t="s">
        <v>31</v>
      </c>
    </row>
    <row r="27" spans="1:11" s="15" customFormat="1" ht="74.25" customHeight="1" x14ac:dyDescent="0.3">
      <c r="A27" s="2">
        <v>3</v>
      </c>
      <c r="B27" s="72" t="s">
        <v>61</v>
      </c>
      <c r="C27" s="129"/>
      <c r="D27" s="90">
        <v>40000</v>
      </c>
      <c r="E27" s="90">
        <v>39600</v>
      </c>
      <c r="F27" s="91">
        <f t="shared" si="2"/>
        <v>400</v>
      </c>
      <c r="G27" s="54" t="s">
        <v>31</v>
      </c>
      <c r="K27" s="31"/>
    </row>
    <row r="28" spans="1:11" s="15" customFormat="1" ht="74.25" customHeight="1" x14ac:dyDescent="0.3">
      <c r="A28" s="2">
        <v>4</v>
      </c>
      <c r="B28" s="72" t="s">
        <v>62</v>
      </c>
      <c r="C28" s="129"/>
      <c r="D28" s="90">
        <f>20000+3522.3</f>
        <v>23522.3</v>
      </c>
      <c r="E28" s="90">
        <f>19800+3522.3-35.3</f>
        <v>23287</v>
      </c>
      <c r="F28" s="91">
        <f t="shared" si="2"/>
        <v>235.29999999999927</v>
      </c>
      <c r="G28" s="54" t="s">
        <v>30</v>
      </c>
      <c r="K28" s="31"/>
    </row>
    <row r="29" spans="1:11" s="15" customFormat="1" ht="74.25" customHeight="1" x14ac:dyDescent="0.3">
      <c r="A29" s="2">
        <v>5</v>
      </c>
      <c r="B29" s="72" t="s">
        <v>63</v>
      </c>
      <c r="C29" s="129"/>
      <c r="D29" s="90">
        <v>40000</v>
      </c>
      <c r="E29" s="90">
        <v>39600</v>
      </c>
      <c r="F29" s="91">
        <f t="shared" si="2"/>
        <v>400</v>
      </c>
      <c r="G29" s="54" t="s">
        <v>65</v>
      </c>
      <c r="K29" s="31"/>
    </row>
    <row r="30" spans="1:11" s="15" customFormat="1" ht="65.25" customHeight="1" x14ac:dyDescent="0.3">
      <c r="A30" s="6">
        <v>6</v>
      </c>
      <c r="B30" s="72" t="s">
        <v>64</v>
      </c>
      <c r="C30" s="129"/>
      <c r="D30" s="90">
        <v>183153</v>
      </c>
      <c r="E30" s="90">
        <v>181321.47</v>
      </c>
      <c r="F30" s="91">
        <f t="shared" si="2"/>
        <v>1831.5299999999988</v>
      </c>
      <c r="G30" s="54" t="s">
        <v>29</v>
      </c>
    </row>
    <row r="31" spans="1:11" s="15" customFormat="1" ht="74.25" customHeight="1" x14ac:dyDescent="0.3">
      <c r="A31" s="119" t="s">
        <v>24</v>
      </c>
      <c r="B31" s="120"/>
      <c r="C31" s="32"/>
      <c r="D31" s="87">
        <f>+E31+F31</f>
        <v>352222.3</v>
      </c>
      <c r="E31" s="87">
        <v>348700</v>
      </c>
      <c r="F31" s="88">
        <v>3522.3</v>
      </c>
      <c r="G31" s="86"/>
    </row>
    <row r="32" spans="1:11" s="15" customFormat="1" ht="44.25" customHeight="1" x14ac:dyDescent="0.25">
      <c r="A32" s="5"/>
      <c r="B32" s="5" t="s">
        <v>10</v>
      </c>
      <c r="C32" s="5"/>
      <c r="D32" s="17"/>
      <c r="E32" s="9"/>
      <c r="F32" s="39"/>
      <c r="G32" s="7"/>
    </row>
    <row r="33" spans="1:7" s="15" customFormat="1" ht="60.75" customHeight="1" x14ac:dyDescent="0.25">
      <c r="A33" s="2">
        <v>1</v>
      </c>
      <c r="B33" s="65" t="s">
        <v>90</v>
      </c>
      <c r="C33" s="78" t="s">
        <v>27</v>
      </c>
      <c r="D33" s="90">
        <f>+D34</f>
        <v>272323.3</v>
      </c>
      <c r="E33" s="90">
        <f>+E34</f>
        <v>269600</v>
      </c>
      <c r="F33" s="91">
        <f>+F34</f>
        <v>2723.3</v>
      </c>
      <c r="G33" s="54" t="s">
        <v>28</v>
      </c>
    </row>
    <row r="34" spans="1:7" s="15" customFormat="1" ht="74.25" customHeight="1" x14ac:dyDescent="0.3">
      <c r="A34" s="119" t="s">
        <v>24</v>
      </c>
      <c r="B34" s="120"/>
      <c r="C34" s="32"/>
      <c r="D34" s="92">
        <f>+E34+F34</f>
        <v>272323.3</v>
      </c>
      <c r="E34" s="92">
        <v>269600</v>
      </c>
      <c r="F34" s="93">
        <v>2723.3</v>
      </c>
      <c r="G34" s="51"/>
    </row>
    <row r="35" spans="1:7" s="15" customFormat="1" ht="51.75" customHeight="1" x14ac:dyDescent="0.3">
      <c r="A35" s="1"/>
      <c r="B35" s="57" t="s">
        <v>11</v>
      </c>
      <c r="C35" s="57"/>
      <c r="D35" s="1"/>
      <c r="E35" s="2"/>
      <c r="F35" s="10"/>
      <c r="G35" s="7"/>
    </row>
    <row r="36" spans="1:7" s="15" customFormat="1" ht="74.25" customHeight="1" x14ac:dyDescent="0.25">
      <c r="A36" s="6">
        <v>1</v>
      </c>
      <c r="B36" s="34" t="s">
        <v>91</v>
      </c>
      <c r="C36" s="78" t="s">
        <v>27</v>
      </c>
      <c r="D36" s="100">
        <v>291237.2</v>
      </c>
      <c r="E36" s="20">
        <v>282500</v>
      </c>
      <c r="F36" s="117">
        <v>8737.2000000000007</v>
      </c>
      <c r="G36" s="19" t="s">
        <v>29</v>
      </c>
    </row>
    <row r="37" spans="1:7" s="15" customFormat="1" ht="74.25" customHeight="1" x14ac:dyDescent="0.3">
      <c r="A37" s="119" t="s">
        <v>24</v>
      </c>
      <c r="B37" s="120"/>
      <c r="C37" s="32"/>
      <c r="D37" s="16">
        <v>291237.2</v>
      </c>
      <c r="E37" s="21">
        <v>282500</v>
      </c>
      <c r="F37" s="76">
        <v>8737.2000000000007</v>
      </c>
      <c r="G37" s="77"/>
    </row>
    <row r="38" spans="1:7" s="15" customFormat="1" ht="74.25" customHeight="1" x14ac:dyDescent="0.25">
      <c r="A38" s="2"/>
      <c r="B38" s="37" t="s">
        <v>12</v>
      </c>
      <c r="C38" s="37"/>
      <c r="D38" s="2"/>
      <c r="E38" s="2"/>
      <c r="F38" s="35"/>
      <c r="G38" s="7"/>
    </row>
    <row r="39" spans="1:7" s="15" customFormat="1" ht="74.25" customHeight="1" x14ac:dyDescent="0.25">
      <c r="A39" s="6">
        <v>1</v>
      </c>
      <c r="B39" s="65" t="s">
        <v>66</v>
      </c>
      <c r="C39" s="123" t="s">
        <v>27</v>
      </c>
      <c r="D39" s="90">
        <v>2874000</v>
      </c>
      <c r="E39" s="94">
        <v>2586600</v>
      </c>
      <c r="F39" s="91">
        <f>D39*10%</f>
        <v>287400</v>
      </c>
      <c r="G39" s="54" t="s">
        <v>47</v>
      </c>
    </row>
    <row r="40" spans="1:7" s="15" customFormat="1" ht="74.25" customHeight="1" x14ac:dyDescent="0.25">
      <c r="A40" s="1">
        <v>2</v>
      </c>
      <c r="B40" s="65" t="s">
        <v>46</v>
      </c>
      <c r="C40" s="124"/>
      <c r="D40" s="90">
        <v>63000</v>
      </c>
      <c r="E40" s="94">
        <v>56700</v>
      </c>
      <c r="F40" s="91">
        <f>D40*10%</f>
        <v>6300</v>
      </c>
      <c r="G40" s="54" t="s">
        <v>32</v>
      </c>
    </row>
    <row r="41" spans="1:7" s="15" customFormat="1" ht="74.25" customHeight="1" x14ac:dyDescent="0.3">
      <c r="A41" s="119" t="s">
        <v>24</v>
      </c>
      <c r="B41" s="120"/>
      <c r="C41" s="32"/>
      <c r="D41" s="93">
        <f>D39+D40</f>
        <v>2937000</v>
      </c>
      <c r="E41" s="112">
        <v>2643300</v>
      </c>
      <c r="F41" s="93">
        <v>293700</v>
      </c>
      <c r="G41" s="51"/>
    </row>
    <row r="42" spans="1:7" s="15" customFormat="1" ht="74.25" customHeight="1" x14ac:dyDescent="0.25">
      <c r="A42" s="1"/>
      <c r="B42" s="38" t="s">
        <v>13</v>
      </c>
      <c r="C42" s="38"/>
      <c r="D42" s="47"/>
      <c r="E42" s="48"/>
      <c r="F42" s="41"/>
      <c r="G42" s="7"/>
    </row>
    <row r="43" spans="1:7" s="15" customFormat="1" ht="74.25" customHeight="1" x14ac:dyDescent="0.25">
      <c r="A43" s="79">
        <v>1</v>
      </c>
      <c r="B43" s="97" t="s">
        <v>67</v>
      </c>
      <c r="C43" s="128" t="s">
        <v>27</v>
      </c>
      <c r="D43" s="106">
        <f t="shared" ref="D43:D48" si="3">+E43+F43</f>
        <v>110000</v>
      </c>
      <c r="E43" s="90">
        <v>104500</v>
      </c>
      <c r="F43" s="91">
        <v>5500</v>
      </c>
      <c r="G43" s="54" t="s">
        <v>29</v>
      </c>
    </row>
    <row r="44" spans="1:7" s="15" customFormat="1" ht="74.25" customHeight="1" x14ac:dyDescent="0.25">
      <c r="A44" s="79">
        <v>2</v>
      </c>
      <c r="B44" s="65" t="s">
        <v>68</v>
      </c>
      <c r="C44" s="139"/>
      <c r="D44" s="106">
        <f t="shared" si="3"/>
        <v>154421.25</v>
      </c>
      <c r="E44" s="90">
        <v>146700</v>
      </c>
      <c r="F44" s="91">
        <v>7721.25</v>
      </c>
      <c r="G44" s="54" t="s">
        <v>30</v>
      </c>
    </row>
    <row r="45" spans="1:7" s="15" customFormat="1" ht="74.25" customHeight="1" x14ac:dyDescent="0.25">
      <c r="A45" s="79">
        <v>3</v>
      </c>
      <c r="B45" s="65" t="s">
        <v>69</v>
      </c>
      <c r="C45" s="139"/>
      <c r="D45" s="106">
        <f t="shared" si="3"/>
        <v>100000</v>
      </c>
      <c r="E45" s="90">
        <v>95000</v>
      </c>
      <c r="F45" s="91">
        <v>5000</v>
      </c>
      <c r="G45" s="54" t="s">
        <v>28</v>
      </c>
    </row>
    <row r="46" spans="1:7" s="15" customFormat="1" ht="74.25" customHeight="1" x14ac:dyDescent="0.25">
      <c r="A46" s="79">
        <v>4</v>
      </c>
      <c r="B46" s="65" t="s">
        <v>83</v>
      </c>
      <c r="C46" s="139"/>
      <c r="D46" s="106">
        <f t="shared" si="3"/>
        <v>36000</v>
      </c>
      <c r="E46" s="90">
        <v>34200</v>
      </c>
      <c r="F46" s="91">
        <v>1800</v>
      </c>
      <c r="G46" s="54" t="s">
        <v>30</v>
      </c>
    </row>
    <row r="47" spans="1:7" s="15" customFormat="1" ht="74.25" customHeight="1" x14ac:dyDescent="0.25">
      <c r="A47" s="79">
        <v>5</v>
      </c>
      <c r="B47" s="65" t="s">
        <v>84</v>
      </c>
      <c r="C47" s="139"/>
      <c r="D47" s="106">
        <f t="shared" si="3"/>
        <v>50000</v>
      </c>
      <c r="E47" s="90">
        <v>47500</v>
      </c>
      <c r="F47" s="91">
        <v>2500</v>
      </c>
      <c r="G47" s="54" t="s">
        <v>28</v>
      </c>
    </row>
    <row r="48" spans="1:7" s="15" customFormat="1" ht="74.25" customHeight="1" x14ac:dyDescent="0.25">
      <c r="A48" s="6">
        <v>6</v>
      </c>
      <c r="B48" s="65" t="s">
        <v>70</v>
      </c>
      <c r="C48" s="140"/>
      <c r="D48" s="106">
        <f t="shared" si="3"/>
        <v>100000</v>
      </c>
      <c r="E48" s="90">
        <v>95000</v>
      </c>
      <c r="F48" s="91">
        <v>5000</v>
      </c>
      <c r="G48" s="54" t="s">
        <v>31</v>
      </c>
    </row>
    <row r="49" spans="1:16" s="15" customFormat="1" ht="36.75" customHeight="1" x14ac:dyDescent="0.3">
      <c r="A49" s="119" t="s">
        <v>24</v>
      </c>
      <c r="B49" s="120"/>
      <c r="C49" s="8"/>
      <c r="D49" s="95">
        <f>+D48+D47+D46+D45+D44+D43</f>
        <v>550421.25</v>
      </c>
      <c r="E49" s="95">
        <f>+E43+E44+E45+E46+E47+E48</f>
        <v>522900</v>
      </c>
      <c r="F49" s="96">
        <f>F43+F44+F45+F46+F47+F48</f>
        <v>27521.25</v>
      </c>
      <c r="G49" s="69"/>
    </row>
    <row r="50" spans="1:16" s="15" customFormat="1" ht="74.25" customHeight="1" x14ac:dyDescent="0.25">
      <c r="A50" s="2"/>
      <c r="B50" s="37" t="s">
        <v>14</v>
      </c>
      <c r="C50" s="37"/>
      <c r="D50" s="2"/>
      <c r="E50" s="2"/>
      <c r="F50" s="10"/>
      <c r="G50" s="67"/>
    </row>
    <row r="51" spans="1:16" s="15" customFormat="1" ht="74.25" customHeight="1" x14ac:dyDescent="0.25">
      <c r="A51" s="6">
        <v>1</v>
      </c>
      <c r="B51" s="115" t="s">
        <v>38</v>
      </c>
      <c r="C51" s="2" t="s">
        <v>27</v>
      </c>
      <c r="D51" s="90">
        <f>E51+F51</f>
        <v>380964</v>
      </c>
      <c r="E51" s="90">
        <v>324700</v>
      </c>
      <c r="F51" s="91">
        <v>56264</v>
      </c>
      <c r="G51" s="54" t="s">
        <v>29</v>
      </c>
    </row>
    <row r="52" spans="1:16" s="15" customFormat="1" ht="74.25" customHeight="1" x14ac:dyDescent="0.3">
      <c r="A52" s="119" t="s">
        <v>24</v>
      </c>
      <c r="B52" s="120"/>
      <c r="C52" s="32"/>
      <c r="D52" s="92">
        <f>+D51</f>
        <v>380964</v>
      </c>
      <c r="E52" s="92">
        <v>324700</v>
      </c>
      <c r="F52" s="93">
        <f>+F51</f>
        <v>56264</v>
      </c>
      <c r="G52" s="51"/>
    </row>
    <row r="53" spans="1:16" s="15" customFormat="1" ht="74.25" customHeight="1" x14ac:dyDescent="0.25">
      <c r="A53" s="2"/>
      <c r="B53" s="37" t="s">
        <v>16</v>
      </c>
      <c r="C53" s="37"/>
      <c r="D53" s="2"/>
      <c r="E53" s="2"/>
      <c r="F53" s="10"/>
      <c r="G53" s="7"/>
    </row>
    <row r="54" spans="1:16" s="15" customFormat="1" ht="74.25" customHeight="1" x14ac:dyDescent="0.25">
      <c r="A54" s="79">
        <v>1</v>
      </c>
      <c r="B54" s="110" t="s">
        <v>71</v>
      </c>
      <c r="C54" s="128" t="s">
        <v>27</v>
      </c>
      <c r="D54" s="90">
        <f>+E54+F54</f>
        <v>100000</v>
      </c>
      <c r="E54" s="90">
        <v>99000</v>
      </c>
      <c r="F54" s="91">
        <v>1000</v>
      </c>
      <c r="G54" s="54" t="s">
        <v>31</v>
      </c>
    </row>
    <row r="55" spans="1:16" s="15" customFormat="1" ht="74.25" customHeight="1" x14ac:dyDescent="0.3">
      <c r="A55" s="79">
        <v>2</v>
      </c>
      <c r="B55" s="74" t="s">
        <v>39</v>
      </c>
      <c r="C55" s="131"/>
      <c r="D55" s="90">
        <f>+E55+F55</f>
        <v>67879</v>
      </c>
      <c r="E55" s="90">
        <v>67200</v>
      </c>
      <c r="F55" s="91">
        <v>679</v>
      </c>
      <c r="G55" s="54" t="s">
        <v>31</v>
      </c>
    </row>
    <row r="56" spans="1:16" s="15" customFormat="1" ht="74.25" customHeight="1" x14ac:dyDescent="0.3">
      <c r="A56" s="119" t="s">
        <v>24</v>
      </c>
      <c r="B56" s="120"/>
      <c r="C56" s="32"/>
      <c r="D56" s="92">
        <f>+D55+D54</f>
        <v>167879</v>
      </c>
      <c r="E56" s="92">
        <f>E54+E55</f>
        <v>166200</v>
      </c>
      <c r="F56" s="93">
        <f>F54+F55</f>
        <v>1679</v>
      </c>
      <c r="G56" s="51"/>
    </row>
    <row r="57" spans="1:16" s="15" customFormat="1" ht="74.25" customHeight="1" x14ac:dyDescent="0.25">
      <c r="A57" s="1"/>
      <c r="B57" s="38" t="s">
        <v>17</v>
      </c>
      <c r="C57" s="38"/>
      <c r="D57" s="1"/>
      <c r="E57" s="2"/>
      <c r="F57" s="10"/>
      <c r="G57" s="7"/>
    </row>
    <row r="58" spans="1:16" s="15" customFormat="1" ht="74.25" customHeight="1" x14ac:dyDescent="0.25">
      <c r="A58" s="6">
        <v>1</v>
      </c>
      <c r="B58" s="70" t="s">
        <v>72</v>
      </c>
      <c r="C58" s="128" t="s">
        <v>27</v>
      </c>
      <c r="D58" s="90">
        <v>90000</v>
      </c>
      <c r="E58" s="98">
        <v>89099.99</v>
      </c>
      <c r="F58" s="91">
        <f>D58*1%</f>
        <v>900</v>
      </c>
      <c r="G58" s="54" t="s">
        <v>28</v>
      </c>
    </row>
    <row r="59" spans="1:16" s="15" customFormat="1" ht="74.25" customHeight="1" x14ac:dyDescent="0.25">
      <c r="A59" s="6">
        <v>2</v>
      </c>
      <c r="B59" s="70" t="s">
        <v>73</v>
      </c>
      <c r="C59" s="129"/>
      <c r="D59" s="90">
        <v>90000</v>
      </c>
      <c r="E59" s="98">
        <v>89099.99</v>
      </c>
      <c r="F59" s="91">
        <f t="shared" ref="F59" si="4">D59*1%</f>
        <v>900</v>
      </c>
      <c r="G59" s="54" t="s">
        <v>28</v>
      </c>
    </row>
    <row r="60" spans="1:16" s="15" customFormat="1" ht="74.25" customHeight="1" x14ac:dyDescent="0.25">
      <c r="A60" s="6">
        <v>3</v>
      </c>
      <c r="B60" s="97" t="s">
        <v>74</v>
      </c>
      <c r="C60" s="130"/>
      <c r="D60" s="90">
        <v>74747.5</v>
      </c>
      <c r="E60" s="90">
        <v>74000</v>
      </c>
      <c r="F60" s="91">
        <v>747.5</v>
      </c>
      <c r="G60" s="54" t="s">
        <v>30</v>
      </c>
      <c r="P60" s="15">
        <v>3</v>
      </c>
    </row>
    <row r="61" spans="1:16" s="15" customFormat="1" ht="74.25" customHeight="1" x14ac:dyDescent="0.3">
      <c r="A61" s="119" t="s">
        <v>24</v>
      </c>
      <c r="B61" s="120"/>
      <c r="C61" s="32"/>
      <c r="D61" s="92">
        <f>D58+D59+D60</f>
        <v>254747.5</v>
      </c>
      <c r="E61" s="92">
        <v>252200</v>
      </c>
      <c r="F61" s="93">
        <f>F58+F59+F60</f>
        <v>2547.5</v>
      </c>
      <c r="G61" s="99"/>
    </row>
    <row r="62" spans="1:16" s="15" customFormat="1" ht="74.25" customHeight="1" x14ac:dyDescent="0.3">
      <c r="A62" s="58"/>
      <c r="B62" s="38" t="s">
        <v>18</v>
      </c>
      <c r="C62" s="38"/>
      <c r="D62" s="3"/>
      <c r="E62" s="4"/>
      <c r="F62" s="42"/>
      <c r="G62" s="7"/>
    </row>
    <row r="63" spans="1:16" s="15" customFormat="1" ht="74.25" customHeight="1" x14ac:dyDescent="0.3">
      <c r="A63" s="2">
        <v>1</v>
      </c>
      <c r="B63" s="72" t="s">
        <v>33</v>
      </c>
      <c r="C63" s="128" t="s">
        <v>27</v>
      </c>
      <c r="D63" s="90">
        <f>E63+F63</f>
        <v>247230</v>
      </c>
      <c r="E63" s="90">
        <v>246000</v>
      </c>
      <c r="F63" s="90">
        <f>E63*0.5/100</f>
        <v>1230</v>
      </c>
      <c r="G63" s="116" t="s">
        <v>36</v>
      </c>
    </row>
    <row r="64" spans="1:16" s="15" customFormat="1" ht="74.25" customHeight="1" x14ac:dyDescent="0.3">
      <c r="A64" s="73">
        <v>2</v>
      </c>
      <c r="B64" s="72" t="s">
        <v>34</v>
      </c>
      <c r="C64" s="135"/>
      <c r="D64" s="90">
        <f t="shared" ref="D64:D65" si="5">E64+F64</f>
        <v>330484</v>
      </c>
      <c r="E64" s="90">
        <v>325600</v>
      </c>
      <c r="F64" s="90">
        <f t="shared" ref="F64:F65" si="6">E64*1.5/100</f>
        <v>4884</v>
      </c>
      <c r="G64" s="54" t="s">
        <v>32</v>
      </c>
    </row>
    <row r="65" spans="1:12" s="15" customFormat="1" ht="74.25" customHeight="1" x14ac:dyDescent="0.25">
      <c r="A65" s="59">
        <v>3</v>
      </c>
      <c r="B65" s="65" t="s">
        <v>35</v>
      </c>
      <c r="C65" s="131"/>
      <c r="D65" s="90">
        <f t="shared" si="5"/>
        <v>21315</v>
      </c>
      <c r="E65" s="90">
        <v>21000</v>
      </c>
      <c r="F65" s="90">
        <f t="shared" si="6"/>
        <v>315</v>
      </c>
      <c r="G65" s="54" t="s">
        <v>37</v>
      </c>
    </row>
    <row r="66" spans="1:12" s="15" customFormat="1" ht="74.25" customHeight="1" x14ac:dyDescent="0.25">
      <c r="A66" s="132" t="s">
        <v>24</v>
      </c>
      <c r="B66" s="133"/>
      <c r="C66" s="60"/>
      <c r="D66" s="92">
        <f>D63+D64+D65</f>
        <v>599029</v>
      </c>
      <c r="E66" s="92">
        <f>E63+E64+E65</f>
        <v>592600</v>
      </c>
      <c r="F66" s="92">
        <f>F63+F64+F65</f>
        <v>6429</v>
      </c>
      <c r="G66" s="65"/>
    </row>
    <row r="67" spans="1:12" s="15" customFormat="1" ht="74.25" customHeight="1" x14ac:dyDescent="0.3">
      <c r="A67" s="61"/>
      <c r="B67" s="37" t="s">
        <v>19</v>
      </c>
      <c r="C67" s="37"/>
      <c r="D67" s="4"/>
      <c r="E67" s="4"/>
      <c r="F67" s="42"/>
      <c r="G67" s="7"/>
    </row>
    <row r="68" spans="1:12" s="15" customFormat="1" ht="74.25" customHeight="1" x14ac:dyDescent="0.25">
      <c r="A68" s="79">
        <v>1</v>
      </c>
      <c r="B68" s="55" t="s">
        <v>40</v>
      </c>
      <c r="C68" s="128" t="s">
        <v>27</v>
      </c>
      <c r="D68" s="100">
        <v>617879</v>
      </c>
      <c r="E68" s="100">
        <v>611700</v>
      </c>
      <c r="F68" s="101">
        <v>6179</v>
      </c>
      <c r="G68" s="105" t="s">
        <v>42</v>
      </c>
    </row>
    <row r="69" spans="1:12" s="15" customFormat="1" ht="74.25" customHeight="1" x14ac:dyDescent="0.25">
      <c r="A69" s="79">
        <v>2</v>
      </c>
      <c r="B69" s="65" t="s">
        <v>41</v>
      </c>
      <c r="C69" s="129"/>
      <c r="D69" s="100">
        <v>500000</v>
      </c>
      <c r="E69" s="100">
        <v>495000</v>
      </c>
      <c r="F69" s="101">
        <v>5000</v>
      </c>
      <c r="G69" s="105" t="s">
        <v>42</v>
      </c>
    </row>
    <row r="70" spans="1:12" s="15" customFormat="1" ht="74.25" customHeight="1" x14ac:dyDescent="0.25">
      <c r="A70" s="147" t="s">
        <v>22</v>
      </c>
      <c r="B70" s="148"/>
      <c r="C70" s="62"/>
      <c r="D70" s="84">
        <f>D68+D69</f>
        <v>1117879</v>
      </c>
      <c r="E70" s="84">
        <f>E68+E69</f>
        <v>1106700</v>
      </c>
      <c r="F70" s="43">
        <f>F68+F69</f>
        <v>11179</v>
      </c>
      <c r="G70" s="56"/>
    </row>
    <row r="71" spans="1:12" s="15" customFormat="1" ht="74.25" customHeight="1" x14ac:dyDescent="0.25">
      <c r="A71" s="1"/>
      <c r="B71" s="38" t="s">
        <v>15</v>
      </c>
      <c r="C71" s="38"/>
      <c r="D71" s="4"/>
      <c r="E71" s="4"/>
      <c r="F71" s="42"/>
      <c r="G71" s="7"/>
    </row>
    <row r="72" spans="1:12" s="15" customFormat="1" ht="74.25" customHeight="1" x14ac:dyDescent="0.25">
      <c r="A72" s="79">
        <v>1</v>
      </c>
      <c r="B72" s="65" t="s">
        <v>75</v>
      </c>
      <c r="C72" s="128" t="s">
        <v>27</v>
      </c>
      <c r="D72" s="90">
        <v>159899</v>
      </c>
      <c r="E72" s="90">
        <v>158300</v>
      </c>
      <c r="F72" s="91">
        <f>+D72-E72</f>
        <v>1599</v>
      </c>
      <c r="G72" s="54" t="s">
        <v>29</v>
      </c>
    </row>
    <row r="73" spans="1:12" s="15" customFormat="1" ht="74.25" customHeight="1" x14ac:dyDescent="0.3">
      <c r="A73" s="6">
        <v>2</v>
      </c>
      <c r="B73" s="72" t="s">
        <v>76</v>
      </c>
      <c r="C73" s="131"/>
      <c r="D73" s="102">
        <v>170000</v>
      </c>
      <c r="E73" s="90">
        <f>D73-F73</f>
        <v>168300</v>
      </c>
      <c r="F73" s="91">
        <f>D73*1%</f>
        <v>1700</v>
      </c>
      <c r="G73" s="50" t="s">
        <v>42</v>
      </c>
    </row>
    <row r="74" spans="1:12" s="15" customFormat="1" ht="74.25" customHeight="1" x14ac:dyDescent="0.3">
      <c r="A74" s="119" t="s">
        <v>24</v>
      </c>
      <c r="B74" s="120"/>
      <c r="C74" s="32"/>
      <c r="D74" s="92">
        <v>329899</v>
      </c>
      <c r="E74" s="92">
        <f>+E73+E72</f>
        <v>326600</v>
      </c>
      <c r="F74" s="93">
        <f>+F73+F72</f>
        <v>3299</v>
      </c>
      <c r="G74" s="51"/>
      <c r="L74" s="24"/>
    </row>
    <row r="75" spans="1:12" s="15" customFormat="1" ht="74.25" customHeight="1" x14ac:dyDescent="0.25">
      <c r="A75" s="1"/>
      <c r="B75" s="38" t="s">
        <v>20</v>
      </c>
      <c r="C75" s="38"/>
      <c r="D75" s="25"/>
      <c r="E75" s="25"/>
      <c r="F75" s="14"/>
      <c r="G75" s="7"/>
    </row>
    <row r="76" spans="1:12" s="15" customFormat="1" ht="74.25" customHeight="1" x14ac:dyDescent="0.3">
      <c r="A76" s="68">
        <v>1</v>
      </c>
      <c r="B76" s="72" t="s">
        <v>77</v>
      </c>
      <c r="C76" s="128" t="s">
        <v>27</v>
      </c>
      <c r="D76" s="90">
        <f>+E76+F76</f>
        <v>192000</v>
      </c>
      <c r="E76" s="90">
        <v>190000</v>
      </c>
      <c r="F76" s="91">
        <v>2000</v>
      </c>
      <c r="G76" s="54" t="s">
        <v>31</v>
      </c>
    </row>
    <row r="77" spans="1:12" s="15" customFormat="1" ht="74.25" customHeight="1" x14ac:dyDescent="0.3">
      <c r="A77" s="68">
        <v>2</v>
      </c>
      <c r="B77" s="72" t="s">
        <v>43</v>
      </c>
      <c r="C77" s="135"/>
      <c r="D77" s="90">
        <f>+E77+F77</f>
        <v>50490</v>
      </c>
      <c r="E77" s="90">
        <v>50000</v>
      </c>
      <c r="F77" s="91">
        <v>490</v>
      </c>
      <c r="G77" s="54" t="s">
        <v>31</v>
      </c>
    </row>
    <row r="78" spans="1:12" s="15" customFormat="1" ht="74.25" customHeight="1" x14ac:dyDescent="0.3">
      <c r="A78" s="1">
        <v>3</v>
      </c>
      <c r="B78" s="72" t="s">
        <v>44</v>
      </c>
      <c r="C78" s="131"/>
      <c r="D78" s="90">
        <f>+E78+F78</f>
        <v>26267</v>
      </c>
      <c r="E78" s="90">
        <v>26000</v>
      </c>
      <c r="F78" s="91">
        <v>267</v>
      </c>
      <c r="G78" s="54" t="s">
        <v>31</v>
      </c>
    </row>
    <row r="79" spans="1:12" s="15" customFormat="1" ht="74.25" customHeight="1" x14ac:dyDescent="0.3">
      <c r="A79" s="132" t="s">
        <v>24</v>
      </c>
      <c r="B79" s="133"/>
      <c r="C79" s="32"/>
      <c r="D79" s="92">
        <f>E79+F79</f>
        <v>268757</v>
      </c>
      <c r="E79" s="92">
        <f>E76+E77+E78</f>
        <v>266000</v>
      </c>
      <c r="F79" s="93">
        <f>F76+F77+F78</f>
        <v>2757</v>
      </c>
      <c r="G79" s="51"/>
    </row>
    <row r="80" spans="1:12" s="15" customFormat="1" ht="74.25" customHeight="1" x14ac:dyDescent="0.25">
      <c r="A80" s="1"/>
      <c r="B80" s="38" t="s">
        <v>26</v>
      </c>
      <c r="C80" s="38"/>
      <c r="D80" s="3"/>
      <c r="E80" s="4"/>
      <c r="F80" s="43"/>
      <c r="G80" s="7"/>
    </row>
    <row r="81" spans="1:7" s="15" customFormat="1" ht="74.25" customHeight="1" x14ac:dyDescent="0.25">
      <c r="A81" s="6">
        <v>1</v>
      </c>
      <c r="B81" s="111" t="s">
        <v>78</v>
      </c>
      <c r="C81" s="63" t="s">
        <v>27</v>
      </c>
      <c r="D81" s="49">
        <v>268687</v>
      </c>
      <c r="E81" s="49">
        <v>266000</v>
      </c>
      <c r="F81" s="50">
        <v>2687</v>
      </c>
      <c r="G81" s="104" t="s">
        <v>31</v>
      </c>
    </row>
    <row r="82" spans="1:7" s="15" customFormat="1" ht="74.25" customHeight="1" x14ac:dyDescent="0.3">
      <c r="A82" s="119" t="s">
        <v>24</v>
      </c>
      <c r="B82" s="120"/>
      <c r="C82" s="32"/>
      <c r="D82" s="113">
        <v>268687</v>
      </c>
      <c r="E82" s="113">
        <v>266000</v>
      </c>
      <c r="F82" s="114">
        <v>2687</v>
      </c>
      <c r="G82" s="51"/>
    </row>
    <row r="83" spans="1:7" s="15" customFormat="1" ht="74.25" customHeight="1" x14ac:dyDescent="0.3">
      <c r="A83" s="64"/>
      <c r="B83" s="37" t="s">
        <v>21</v>
      </c>
      <c r="C83" s="32"/>
      <c r="D83" s="16"/>
      <c r="E83" s="16"/>
      <c r="F83" s="40"/>
      <c r="G83" s="7"/>
    </row>
    <row r="84" spans="1:7" s="15" customFormat="1" ht="74.25" customHeight="1" x14ac:dyDescent="0.25">
      <c r="A84" s="66">
        <v>1</v>
      </c>
      <c r="B84" s="53" t="s">
        <v>79</v>
      </c>
      <c r="C84" s="128" t="s">
        <v>27</v>
      </c>
      <c r="D84" s="94">
        <v>20000</v>
      </c>
      <c r="E84" s="94">
        <f>D84-F84</f>
        <v>19200</v>
      </c>
      <c r="F84" s="75">
        <f>D84*4%</f>
        <v>800</v>
      </c>
      <c r="G84" s="52" t="s">
        <v>37</v>
      </c>
    </row>
    <row r="85" spans="1:7" s="15" customFormat="1" ht="74.25" customHeight="1" x14ac:dyDescent="0.25">
      <c r="A85" s="66">
        <v>2</v>
      </c>
      <c r="B85" s="70" t="s">
        <v>95</v>
      </c>
      <c r="C85" s="129"/>
      <c r="D85" s="94">
        <v>14000</v>
      </c>
      <c r="E85" s="94">
        <f t="shared" ref="E85:E87" si="7">D85-F85</f>
        <v>13500</v>
      </c>
      <c r="F85" s="75">
        <v>500</v>
      </c>
      <c r="G85" s="52" t="s">
        <v>32</v>
      </c>
    </row>
    <row r="86" spans="1:7" s="15" customFormat="1" ht="74.25" customHeight="1" x14ac:dyDescent="0.25">
      <c r="A86" s="66">
        <v>3</v>
      </c>
      <c r="B86" s="70" t="s">
        <v>80</v>
      </c>
      <c r="C86" s="129"/>
      <c r="D86" s="94">
        <v>18000</v>
      </c>
      <c r="E86" s="94">
        <f t="shared" si="7"/>
        <v>17300</v>
      </c>
      <c r="F86" s="75">
        <v>700</v>
      </c>
      <c r="G86" s="52" t="s">
        <v>32</v>
      </c>
    </row>
    <row r="87" spans="1:7" s="15" customFormat="1" ht="74.25" customHeight="1" x14ac:dyDescent="0.25">
      <c r="A87" s="66">
        <v>4</v>
      </c>
      <c r="B87" s="71" t="s">
        <v>81</v>
      </c>
      <c r="C87" s="134"/>
      <c r="D87" s="94">
        <v>52000</v>
      </c>
      <c r="E87" s="94">
        <f t="shared" si="7"/>
        <v>50000</v>
      </c>
      <c r="F87" s="75">
        <v>2000</v>
      </c>
      <c r="G87" s="52" t="s">
        <v>31</v>
      </c>
    </row>
    <row r="88" spans="1:7" s="15" customFormat="1" ht="74.25" customHeight="1" x14ac:dyDescent="0.3">
      <c r="A88" s="145" t="s">
        <v>24</v>
      </c>
      <c r="B88" s="146"/>
      <c r="C88" s="32"/>
      <c r="D88" s="103">
        <f>+E88+F88</f>
        <v>104000</v>
      </c>
      <c r="E88" s="103">
        <v>100000</v>
      </c>
      <c r="F88" s="103">
        <v>4000</v>
      </c>
      <c r="G88" s="53"/>
    </row>
    <row r="89" spans="1:7" s="26" customFormat="1" ht="74.25" customHeight="1" x14ac:dyDescent="0.3">
      <c r="A89" s="119" t="s">
        <v>25</v>
      </c>
      <c r="B89" s="120"/>
      <c r="C89" s="32"/>
      <c r="D89" s="118">
        <f>D19+D23+D31+D34+D37+D41+D49+D52+D56+D61+D66+D70+D74+D79+D82+D88</f>
        <v>16097862.550000001</v>
      </c>
      <c r="E89" s="23">
        <f>E19+E23+E31+E34+E37+E41+E49+E52+E56+E61+E66+E70+E74+E79+E82+E88</f>
        <v>15429900</v>
      </c>
      <c r="F89" s="118">
        <f>F19+F23+F31+F34+F37+F41+F49+F52+F56+F61+F66+F70+F74+F79+F82+F88</f>
        <v>667962.55000000005</v>
      </c>
      <c r="G89" s="45"/>
    </row>
    <row r="90" spans="1:7" s="15" customFormat="1" ht="74.25" customHeight="1" x14ac:dyDescent="0.3">
      <c r="A90" s="27"/>
      <c r="B90" s="22"/>
      <c r="C90" s="30"/>
      <c r="D90" s="30"/>
      <c r="E90" s="30"/>
      <c r="F90" s="137"/>
      <c r="G90" s="138"/>
    </row>
    <row r="91" spans="1:7" ht="74.25" customHeight="1" x14ac:dyDescent="0.2"/>
    <row r="92" spans="1:7" ht="74.25" customHeight="1" x14ac:dyDescent="0.2"/>
    <row r="93" spans="1:7" ht="74.25" customHeight="1" x14ac:dyDescent="0.2"/>
    <row r="94" spans="1:7" ht="74.25" customHeight="1" x14ac:dyDescent="0.2"/>
    <row r="95" spans="1:7" ht="74.25" customHeight="1" x14ac:dyDescent="0.2"/>
    <row r="96" spans="1:7" s="30" customFormat="1" ht="74.25" customHeight="1" x14ac:dyDescent="0.3">
      <c r="A96" s="29"/>
      <c r="B96" s="22" t="s">
        <v>85</v>
      </c>
      <c r="F96" s="137"/>
      <c r="G96" s="138"/>
    </row>
    <row r="97" ht="74.25" customHeight="1" x14ac:dyDescent="0.2"/>
    <row r="98" ht="74.25" customHeight="1" x14ac:dyDescent="0.2"/>
    <row r="99" ht="74.25" customHeight="1" x14ac:dyDescent="0.2"/>
    <row r="100" ht="74.25" customHeight="1" x14ac:dyDescent="0.2"/>
    <row r="101" ht="99.75" customHeight="1" x14ac:dyDescent="0.2"/>
    <row r="102" ht="99.75" customHeight="1" x14ac:dyDescent="0.2"/>
    <row r="103" ht="99.75" customHeight="1" x14ac:dyDescent="0.2"/>
    <row r="104" ht="99.75" customHeight="1" x14ac:dyDescent="0.2"/>
    <row r="105" ht="99.75" customHeight="1" x14ac:dyDescent="0.2"/>
    <row r="106" ht="99.75" customHeight="1" x14ac:dyDescent="0.2"/>
  </sheetData>
  <mergeCells count="40">
    <mergeCell ref="A2:G2"/>
    <mergeCell ref="F90:G90"/>
    <mergeCell ref="F96:G96"/>
    <mergeCell ref="C43:C48"/>
    <mergeCell ref="E4:F4"/>
    <mergeCell ref="A41:B41"/>
    <mergeCell ref="A23:B23"/>
    <mergeCell ref="A34:B34"/>
    <mergeCell ref="A19:B19"/>
    <mergeCell ref="C21:C22"/>
    <mergeCell ref="A89:B89"/>
    <mergeCell ref="A88:B88"/>
    <mergeCell ref="A82:B82"/>
    <mergeCell ref="A79:B79"/>
    <mergeCell ref="A70:B70"/>
    <mergeCell ref="A61:B61"/>
    <mergeCell ref="A66:B66"/>
    <mergeCell ref="A74:B74"/>
    <mergeCell ref="C84:C87"/>
    <mergeCell ref="C58:C60"/>
    <mergeCell ref="C68:C69"/>
    <mergeCell ref="C63:C65"/>
    <mergeCell ref="C76:C78"/>
    <mergeCell ref="C72:C73"/>
    <mergeCell ref="A56:B56"/>
    <mergeCell ref="A1:G1"/>
    <mergeCell ref="A3:G3"/>
    <mergeCell ref="C39:C40"/>
    <mergeCell ref="D4:D5"/>
    <mergeCell ref="B4:B5"/>
    <mergeCell ref="A37:B37"/>
    <mergeCell ref="G4:G5"/>
    <mergeCell ref="C4:C5"/>
    <mergeCell ref="C7:C18"/>
    <mergeCell ref="C25:C30"/>
    <mergeCell ref="A52:B52"/>
    <mergeCell ref="A49:B49"/>
    <mergeCell ref="A31:B31"/>
    <mergeCell ref="A4:A5"/>
    <mergeCell ref="C54:C55"/>
  </mergeCells>
  <phoneticPr fontId="2" type="noConversion"/>
  <printOptions horizontalCentered="1"/>
  <pageMargins left="0.23622047244094491" right="0.31496062992125984" top="0.39370078740157483" bottom="0.70866141732283472" header="0.51181102362204722" footer="0.51181102362204722"/>
  <pageSetup paperSize="9" scale="43" fitToHeight="100" orientation="portrait" r:id="rId1"/>
  <headerFooter alignWithMargins="0"/>
  <rowBreaks count="1" manualBreakCount="1">
    <brk id="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Administration of Irkutsk region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Галинтус Маргарита Николаевна</cp:lastModifiedBy>
  <cp:lastPrinted>2018-03-16T00:20:46Z</cp:lastPrinted>
  <dcterms:created xsi:type="dcterms:W3CDTF">2012-04-10T04:45:51Z</dcterms:created>
  <dcterms:modified xsi:type="dcterms:W3CDTF">2018-03-27T01:36:26Z</dcterms:modified>
</cp:coreProperties>
</file>